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MNTMV1\Comm\Personnel\CALC\2022 Salary Structure\"/>
    </mc:Choice>
  </mc:AlternateContent>
  <xr:revisionPtr revIDLastSave="0" documentId="13_ncr:1_{032E4DA4-9E5D-4690-ADF6-0B245D3AFE68}" xr6:coauthVersionLast="47" xr6:coauthVersionMax="47" xr10:uidLastSave="{00000000-0000-0000-0000-000000000000}"/>
  <bookViews>
    <workbookView xWindow="3330" yWindow="45" windowWidth="25305" windowHeight="15525" xr2:uid="{4ADD6703-3927-4D04-9E92-92C40C1C2641}"/>
  </bookViews>
  <sheets>
    <sheet name="2022 " sheetId="1" r:id="rId1"/>
  </sheets>
  <definedNames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5" i="1" l="1"/>
  <c r="F15" i="1" s="1"/>
  <c r="C12" i="1"/>
  <c r="D12" i="1"/>
  <c r="C14" i="1"/>
  <c r="C13" i="1" s="1"/>
  <c r="D15" i="1"/>
  <c r="D14" i="1" s="1"/>
  <c r="D13" i="1" s="1"/>
  <c r="C15" i="1"/>
  <c r="G51" i="1"/>
  <c r="G39" i="1"/>
  <c r="I33" i="1"/>
  <c r="J33" i="1" s="1"/>
  <c r="G15" i="1" l="1"/>
  <c r="F12" i="1"/>
  <c r="F14" i="1"/>
  <c r="F13" i="1" s="1"/>
  <c r="E12" i="1"/>
  <c r="E14" i="1"/>
  <c r="E13" i="1" s="1"/>
  <c r="K33" i="1"/>
  <c r="J32" i="1"/>
  <c r="J31" i="1" s="1"/>
  <c r="J30" i="1" s="1"/>
  <c r="H33" i="1"/>
  <c r="I32" i="1"/>
  <c r="I31" i="1" s="1"/>
  <c r="I30" i="1" s="1"/>
  <c r="G12" i="1" l="1"/>
  <c r="G14" i="1"/>
  <c r="G13" i="1" s="1"/>
  <c r="H15" i="1"/>
  <c r="H32" i="1"/>
  <c r="H31" i="1" s="1"/>
  <c r="H30" i="1" s="1"/>
  <c r="G33" i="1"/>
  <c r="L33" i="1"/>
  <c r="L32" i="1" s="1"/>
  <c r="L31" i="1" s="1"/>
  <c r="L30" i="1" s="1"/>
  <c r="K32" i="1"/>
  <c r="K31" i="1" s="1"/>
  <c r="K30" i="1" s="1"/>
  <c r="H12" i="1" l="1"/>
  <c r="H14" i="1"/>
  <c r="H13" i="1" s="1"/>
  <c r="I15" i="1"/>
  <c r="F33" i="1"/>
  <c r="G32" i="1"/>
  <c r="G31" i="1" s="1"/>
  <c r="G30" i="1" s="1"/>
  <c r="I12" i="1" l="1"/>
  <c r="I14" i="1"/>
  <c r="I13" i="1" s="1"/>
  <c r="J15" i="1"/>
  <c r="F32" i="1"/>
  <c r="F31" i="1" s="1"/>
  <c r="F30" i="1" s="1"/>
  <c r="E33" i="1"/>
  <c r="E68" i="1"/>
  <c r="H39" i="1"/>
  <c r="G50" i="1"/>
  <c r="G49" i="1" s="1"/>
  <c r="G48" i="1" s="1"/>
  <c r="H51" i="1"/>
  <c r="H50" i="1" s="1"/>
  <c r="H49" i="1" s="1"/>
  <c r="H48" i="1" s="1"/>
  <c r="C69" i="1"/>
  <c r="C68" i="1" s="1"/>
  <c r="J12" i="1" l="1"/>
  <c r="J14" i="1"/>
  <c r="J13" i="1" s="1"/>
  <c r="K15" i="1"/>
  <c r="I51" i="1"/>
  <c r="J51" i="1" s="1"/>
  <c r="K51" i="1" s="1"/>
  <c r="D33" i="1"/>
  <c r="E32" i="1"/>
  <c r="E31" i="1" s="1"/>
  <c r="E30" i="1" s="1"/>
  <c r="C67" i="1"/>
  <c r="I50" i="1"/>
  <c r="I49" i="1" s="1"/>
  <c r="I48" i="1" s="1"/>
  <c r="I39" i="1"/>
  <c r="H38" i="1"/>
  <c r="H37" i="1" s="1"/>
  <c r="H36" i="1" s="1"/>
  <c r="G38" i="1"/>
  <c r="G37" i="1" s="1"/>
  <c r="G36" i="1" s="1"/>
  <c r="K12" i="1" l="1"/>
  <c r="K14" i="1"/>
  <c r="K13" i="1" s="1"/>
  <c r="L15" i="1"/>
  <c r="J50" i="1"/>
  <c r="J49" i="1" s="1"/>
  <c r="J48" i="1" s="1"/>
  <c r="D32" i="1"/>
  <c r="D31" i="1" s="1"/>
  <c r="D30" i="1" s="1"/>
  <c r="C33" i="1"/>
  <c r="C32" i="1" s="1"/>
  <c r="C31" i="1" s="1"/>
  <c r="C30" i="1" s="1"/>
  <c r="L51" i="1"/>
  <c r="L50" i="1" s="1"/>
  <c r="L49" i="1" s="1"/>
  <c r="L48" i="1" s="1"/>
  <c r="K50" i="1"/>
  <c r="K49" i="1" s="1"/>
  <c r="K48" i="1" s="1"/>
  <c r="J39" i="1"/>
  <c r="I38" i="1"/>
  <c r="I37" i="1" s="1"/>
  <c r="I36" i="1" s="1"/>
  <c r="L12" i="1" l="1"/>
  <c r="L14" i="1"/>
  <c r="L13" i="1" s="1"/>
  <c r="K39" i="1"/>
  <c r="J38" i="1"/>
  <c r="J37" i="1" s="1"/>
  <c r="J36" i="1" s="1"/>
  <c r="L39" i="1" l="1"/>
  <c r="L38" i="1" s="1"/>
  <c r="L37" i="1" s="1"/>
  <c r="L36" i="1" s="1"/>
  <c r="K38" i="1"/>
  <c r="K37" i="1" s="1"/>
  <c r="K36" i="1" s="1"/>
</calcChain>
</file>

<file path=xl/sharedStrings.xml><?xml version="1.0" encoding="utf-8"?>
<sst xmlns="http://schemas.openxmlformats.org/spreadsheetml/2006/main" count="91" uniqueCount="50">
  <si>
    <t>ANNUAL  (40)</t>
  </si>
  <si>
    <t>Undersheriff</t>
  </si>
  <si>
    <t>MONTHLY (40)</t>
  </si>
  <si>
    <t>6.34% higher than top step</t>
  </si>
  <si>
    <t>1/2 MONTH (40)</t>
  </si>
  <si>
    <t>75% of Superior Court Judge</t>
  </si>
  <si>
    <t>HOURLY</t>
  </si>
  <si>
    <t>Sheriff</t>
  </si>
  <si>
    <t>Patrol Sgt</t>
  </si>
  <si>
    <t>12% higher than top step</t>
  </si>
  <si>
    <t>Not Applicable: 1 - 6, 10</t>
  </si>
  <si>
    <t>Patrol Sgt.</t>
  </si>
  <si>
    <t>8% higher than top step</t>
  </si>
  <si>
    <t>Chief Patrol/Criminal</t>
  </si>
  <si>
    <t>4% higher than Step 7 Jail Lt</t>
  </si>
  <si>
    <t>Chief Corrections</t>
  </si>
  <si>
    <t>Not Applicable: 1 - 4</t>
  </si>
  <si>
    <t>Patrol Lt</t>
  </si>
  <si>
    <t>29 (b)</t>
  </si>
  <si>
    <t>Jail Lt</t>
  </si>
  <si>
    <t>Step 7 set to top step</t>
  </si>
  <si>
    <t>Chief of Admin</t>
  </si>
  <si>
    <t>28 (b)</t>
  </si>
  <si>
    <t>OLD-Chief of Admin</t>
  </si>
  <si>
    <t>28 (a)</t>
  </si>
  <si>
    <t xml:space="preserve">   STEP 10</t>
  </si>
  <si>
    <t xml:space="preserve">   STEP 9</t>
  </si>
  <si>
    <t xml:space="preserve">   STEP 8</t>
  </si>
  <si>
    <t xml:space="preserve">   STEP 7</t>
  </si>
  <si>
    <t xml:space="preserve">   STEP 6</t>
  </si>
  <si>
    <t xml:space="preserve">   STEP 5</t>
  </si>
  <si>
    <t xml:space="preserve">   STEP 4</t>
  </si>
  <si>
    <t xml:space="preserve">   STEP 3</t>
  </si>
  <si>
    <t xml:space="preserve">   STEP 2</t>
  </si>
  <si>
    <t xml:space="preserve">   STEP 1</t>
  </si>
  <si>
    <t>PAY PERIOD</t>
  </si>
  <si>
    <t>RANGE</t>
  </si>
  <si>
    <t>1.00%</t>
  </si>
  <si>
    <t>18</t>
  </si>
  <si>
    <t>DURATION (MONTHS)</t>
  </si>
  <si>
    <t>Step</t>
  </si>
  <si>
    <t>Additional</t>
  </si>
  <si>
    <t>ADMINISTRATIVE STAFF - EXEMPT EMPLOYEES</t>
  </si>
  <si>
    <t>SHERIFF'S OFFICE</t>
  </si>
  <si>
    <t>2022 SALARY STRUCTURE - January 1, 2022</t>
  </si>
  <si>
    <t>SKAGIT COUNTY</t>
  </si>
  <si>
    <t>WA Gov Salary</t>
  </si>
  <si>
    <t>(Changes in January each year)</t>
  </si>
  <si>
    <t>4% higher than top step</t>
  </si>
  <si>
    <t>5.0% COLA (For Those Applicable) - Revised 11.2022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</si>
</sst>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8" fontId="1" fillId="0" borderId="0" xfId="1" applyNumberFormat="1"/>
    <xf numFmtId="0" fontId="1" fillId="2" borderId="0" xfId="1" applyFill="1"/>
    <xf numFmtId="0" fontId="1" fillId="0" borderId="0" xfId="1" applyAlignment="1">
      <alignment horizontal="left"/>
    </xf>
    <xf numFmtId="8" fontId="1" fillId="3" borderId="0" xfId="1" applyNumberFormat="1" applyFill="1"/>
    <xf numFmtId="44" fontId="2" fillId="3" borderId="0" xfId="2" applyFont="1" applyFill="1" applyBorder="1"/>
    <xf numFmtId="0" fontId="4" fillId="0" borderId="0" xfId="1" applyFont="1" applyAlignment="1">
      <alignment horizontal="center"/>
    </xf>
    <xf numFmtId="44" fontId="2" fillId="0" borderId="0" xfId="2" applyFont="1" applyBorder="1"/>
    <xf numFmtId="9" fontId="1" fillId="0" borderId="0" xfId="1" applyNumberFormat="1"/>
    <xf numFmtId="8" fontId="1" fillId="3" borderId="0" xfId="2" applyNumberFormat="1" applyFont="1" applyFill="1" applyBorder="1"/>
    <xf numFmtId="44" fontId="1" fillId="0" borderId="0" xfId="1" applyNumberFormat="1"/>
    <xf numFmtId="0" fontId="1" fillId="0" borderId="0" xfId="1" applyAlignment="1">
      <alignment horizontal="center"/>
    </xf>
    <xf numFmtId="0" fontId="4" fillId="4" borderId="0" xfId="1" applyFont="1" applyFill="1"/>
    <xf numFmtId="0" fontId="4" fillId="4" borderId="0" xfId="1" applyFont="1" applyFill="1" applyAlignment="1">
      <alignment horizontal="center"/>
    </xf>
    <xf numFmtId="0" fontId="1" fillId="0" borderId="0" xfId="1" applyAlignment="1">
      <alignment horizontal="center" vertical="center"/>
    </xf>
    <xf numFmtId="44" fontId="2" fillId="0" borderId="0" xfId="2" applyFont="1" applyBorder="1" applyAlignment="1">
      <alignment horizontal="center"/>
    </xf>
    <xf numFmtId="14" fontId="1" fillId="0" borderId="0" xfId="1" applyNumberFormat="1" applyFont="1"/>
    <xf numFmtId="0" fontId="1" fillId="0" borderId="0" xfId="1" applyFont="1"/>
    <xf numFmtId="4" fontId="1" fillId="0" borderId="0" xfId="0" applyNumberFormat="1" applyFont="1"/>
    <xf numFmtId="4" fontId="1" fillId="0" borderId="0" xfId="1" applyNumberFormat="1" applyFont="1"/>
    <xf numFmtId="44" fontId="2" fillId="0" borderId="0" xfId="2" applyFont="1" applyFill="1"/>
    <xf numFmtId="44" fontId="2" fillId="0" borderId="0" xfId="2" applyFont="1" applyFill="1" applyBorder="1"/>
    <xf numFmtId="8" fontId="2" fillId="0" borderId="0" xfId="2" applyNumberFormat="1" applyFont="1" applyFill="1" applyBorder="1"/>
    <xf numFmtId="0" fontId="3" fillId="0" borderId="0" xfId="1" applyFont="1" applyFill="1" applyAlignment="1">
      <alignment horizontal="center"/>
    </xf>
    <xf numFmtId="8" fontId="1" fillId="0" borderId="0" xfId="1" applyNumberFormat="1" applyFill="1"/>
    <xf numFmtId="8" fontId="2" fillId="0" borderId="0" xfId="1" applyNumberFormat="1" applyFont="1" applyFill="1"/>
    <xf numFmtId="0" fontId="1" fillId="0" borderId="0" xfId="1" applyFill="1"/>
    <xf numFmtId="8" fontId="1" fillId="0" borderId="0" xfId="2" applyNumberFormat="1" applyFont="1" applyFill="1" applyBorder="1"/>
    <xf numFmtId="8" fontId="2" fillId="3" borderId="0" xfId="2" applyNumberFormat="1" applyFont="1" applyFill="1" applyBorder="1"/>
    <xf numFmtId="0" fontId="4" fillId="0" borderId="0" xfId="1" applyFont="1" applyAlignment="1">
      <alignment horizontal="center" vertical="center"/>
    </xf>
  </cellXfs>
  <cellStyles count="3">
    <cellStyle name="Currency 2" xfId="2" xr:uid="{D401C5C7-DCC6-472A-B2D5-D85C9442F99D}"/>
    <cellStyle name="Normal" xfId="0" builtinId="0"/>
    <cellStyle name="Normal 2" xfId="1" xr:uid="{EA613801-D81C-4A4C-8F18-7BE91EBB22C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496A0-79D2-4D0D-B467-17F23678D33A}">
  <sheetPr>
    <pageSetUpPr fitToPage="1"/>
  </sheetPr>
  <dimension ref="A1:M69"/>
  <sheetViews>
    <sheetView tabSelected="1" topLeftCell="A39" workbookViewId="0">
      <selection activeCell="C66" sqref="C66"/>
    </sheetView>
  </sheetViews>
  <sheetFormatPr defaultColWidth="8.85546875" defaultRowHeight="12.75" x14ac:dyDescent="0.2"/>
  <cols>
    <col min="1" max="1" width="25.28515625" style="1" bestFit="1" customWidth="1"/>
    <col min="2" max="2" width="14.5703125" style="1" bestFit="1" customWidth="1"/>
    <col min="3" max="3" width="13.140625" style="1" customWidth="1"/>
    <col min="4" max="5" width="13.5703125" style="1" bestFit="1" customWidth="1"/>
    <col min="6" max="6" width="14.28515625" style="1" bestFit="1" customWidth="1"/>
    <col min="7" max="7" width="13.5703125" style="1" bestFit="1" customWidth="1"/>
    <col min="8" max="8" width="14.140625" style="1" bestFit="1" customWidth="1"/>
    <col min="9" max="12" width="13.5703125" style="1" bestFit="1" customWidth="1"/>
    <col min="13" max="13" width="11.140625" style="1" bestFit="1" customWidth="1"/>
    <col min="14" max="16384" width="8.85546875" style="1"/>
  </cols>
  <sheetData>
    <row r="1" spans="1:13" x14ac:dyDescent="0.2">
      <c r="A1" s="32" t="s">
        <v>45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2" spans="1:13" x14ac:dyDescent="0.2">
      <c r="A2" s="32" t="s">
        <v>44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</row>
    <row r="3" spans="1:13" x14ac:dyDescent="0.2">
      <c r="A3" s="32" t="s">
        <v>49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</row>
    <row r="4" spans="1:13" x14ac:dyDescent="0.2">
      <c r="A4" s="32" t="s">
        <v>43</v>
      </c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3" x14ac:dyDescent="0.2">
      <c r="A5" s="32" t="s">
        <v>42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</row>
    <row r="7" spans="1:13" x14ac:dyDescent="0.2">
      <c r="C7" s="17"/>
      <c r="D7" s="17"/>
      <c r="E7" s="17"/>
      <c r="F7" s="17"/>
      <c r="G7" s="17"/>
      <c r="H7" s="17"/>
      <c r="I7" s="17"/>
      <c r="J7" s="17"/>
      <c r="K7" s="17"/>
      <c r="L7" s="17" t="s">
        <v>41</v>
      </c>
    </row>
    <row r="8" spans="1:13" x14ac:dyDescent="0.2">
      <c r="C8" s="17"/>
      <c r="D8" s="17"/>
      <c r="E8" s="17"/>
      <c r="F8" s="17"/>
      <c r="G8" s="17"/>
      <c r="H8" s="17"/>
      <c r="I8" s="17"/>
      <c r="J8" s="17"/>
      <c r="K8" s="17"/>
      <c r="L8" s="17" t="s">
        <v>40</v>
      </c>
    </row>
    <row r="9" spans="1:13" x14ac:dyDescent="0.2">
      <c r="A9" s="1" t="s">
        <v>39</v>
      </c>
      <c r="C9" s="17">
        <v>12</v>
      </c>
      <c r="D9" s="17">
        <v>12</v>
      </c>
      <c r="E9" s="17">
        <v>18</v>
      </c>
      <c r="F9" s="17">
        <v>18</v>
      </c>
      <c r="G9" s="17">
        <v>18</v>
      </c>
      <c r="H9" s="17">
        <v>18</v>
      </c>
      <c r="I9" s="17">
        <v>18</v>
      </c>
      <c r="J9" s="17" t="s">
        <v>38</v>
      </c>
      <c r="K9" s="17">
        <v>18</v>
      </c>
      <c r="L9" s="17" t="s">
        <v>37</v>
      </c>
    </row>
    <row r="10" spans="1:13" x14ac:dyDescent="0.2">
      <c r="A10" s="16" t="s">
        <v>36</v>
      </c>
      <c r="B10" s="15" t="s">
        <v>35</v>
      </c>
      <c r="C10" s="15" t="s">
        <v>34</v>
      </c>
      <c r="D10" s="15" t="s">
        <v>33</v>
      </c>
      <c r="E10" s="15" t="s">
        <v>32</v>
      </c>
      <c r="F10" s="15" t="s">
        <v>31</v>
      </c>
      <c r="G10" s="15" t="s">
        <v>30</v>
      </c>
      <c r="H10" s="15" t="s">
        <v>29</v>
      </c>
      <c r="I10" s="15" t="s">
        <v>28</v>
      </c>
      <c r="J10" s="15" t="s">
        <v>27</v>
      </c>
      <c r="K10" s="15" t="s">
        <v>26</v>
      </c>
      <c r="L10" s="15" t="s">
        <v>25</v>
      </c>
    </row>
    <row r="11" spans="1:13" x14ac:dyDescent="0.2">
      <c r="A11" s="9"/>
    </row>
    <row r="12" spans="1:13" x14ac:dyDescent="0.2">
      <c r="A12" s="9">
        <v>24</v>
      </c>
      <c r="B12" s="1" t="s">
        <v>6</v>
      </c>
      <c r="C12" s="24">
        <f>C15/2080</f>
        <v>29.546578846153849</v>
      </c>
      <c r="D12" s="24">
        <f>D15/2080</f>
        <v>30.58070910576923</v>
      </c>
      <c r="E12" s="24">
        <f t="shared" ref="E12:L12" si="0">E15/2080</f>
        <v>31.651033924471154</v>
      </c>
      <c r="F12" s="24">
        <f t="shared" si="0"/>
        <v>32.758820111827639</v>
      </c>
      <c r="G12" s="24">
        <f t="shared" si="0"/>
        <v>33.905378815741607</v>
      </c>
      <c r="H12" s="24">
        <f t="shared" si="0"/>
        <v>35.092067074292558</v>
      </c>
      <c r="I12" s="24">
        <f t="shared" si="0"/>
        <v>36.320289421892795</v>
      </c>
      <c r="J12" s="24">
        <f t="shared" si="0"/>
        <v>37.591499551659041</v>
      </c>
      <c r="K12" s="24">
        <f t="shared" si="0"/>
        <v>38.907202035967103</v>
      </c>
      <c r="L12" s="24">
        <f t="shared" si="0"/>
        <v>40.268954107225952</v>
      </c>
    </row>
    <row r="13" spans="1:13" x14ac:dyDescent="0.2">
      <c r="A13" s="9"/>
      <c r="B13" s="1" t="s">
        <v>4</v>
      </c>
      <c r="C13" s="24">
        <f t="shared" ref="C13:BN13" si="1">C14/2</f>
        <v>2560.7035000000001</v>
      </c>
      <c r="D13" s="24">
        <f t="shared" si="1"/>
        <v>2650.3281225000001</v>
      </c>
      <c r="E13" s="24">
        <f t="shared" si="1"/>
        <v>2743.0896067875001</v>
      </c>
      <c r="F13" s="24">
        <f t="shared" si="1"/>
        <v>2839.0977430250623</v>
      </c>
      <c r="G13" s="24">
        <f t="shared" si="1"/>
        <v>2938.4661640309391</v>
      </c>
      <c r="H13" s="24">
        <f t="shared" si="1"/>
        <v>3041.3124797720216</v>
      </c>
      <c r="I13" s="24">
        <f t="shared" si="1"/>
        <v>3147.7584165640424</v>
      </c>
      <c r="J13" s="24">
        <f t="shared" si="1"/>
        <v>3257.9299611437837</v>
      </c>
      <c r="K13" s="24">
        <f t="shared" si="1"/>
        <v>3371.9575097838156</v>
      </c>
      <c r="L13" s="24">
        <f t="shared" si="1"/>
        <v>3489.9760226262492</v>
      </c>
    </row>
    <row r="14" spans="1:13" x14ac:dyDescent="0.2">
      <c r="A14" s="9"/>
      <c r="B14" s="1" t="s">
        <v>2</v>
      </c>
      <c r="C14" s="24">
        <f t="shared" ref="C14:BN14" si="2">C15/12</f>
        <v>5121.4070000000002</v>
      </c>
      <c r="D14" s="24">
        <f t="shared" si="2"/>
        <v>5300.6562450000001</v>
      </c>
      <c r="E14" s="24">
        <f t="shared" si="2"/>
        <v>5486.1792135750002</v>
      </c>
      <c r="F14" s="24">
        <f t="shared" si="2"/>
        <v>5678.1954860501246</v>
      </c>
      <c r="G14" s="24">
        <f t="shared" si="2"/>
        <v>5876.9323280618783</v>
      </c>
      <c r="H14" s="24">
        <f t="shared" si="2"/>
        <v>6082.6249595440431</v>
      </c>
      <c r="I14" s="24">
        <f t="shared" si="2"/>
        <v>6295.5168331280847</v>
      </c>
      <c r="J14" s="24">
        <f t="shared" si="2"/>
        <v>6515.8599222875673</v>
      </c>
      <c r="K14" s="24">
        <f t="shared" si="2"/>
        <v>6743.9150195676311</v>
      </c>
      <c r="L14" s="24">
        <f t="shared" si="2"/>
        <v>6979.9520452524985</v>
      </c>
    </row>
    <row r="15" spans="1:13" x14ac:dyDescent="0.2">
      <c r="A15" s="9"/>
      <c r="B15" s="1" t="s">
        <v>0</v>
      </c>
      <c r="C15" s="24">
        <f>60848.4*1.01</f>
        <v>61456.884000000005</v>
      </c>
      <c r="D15" s="24">
        <f>C15*1.035</f>
        <v>63607.874940000002</v>
      </c>
      <c r="E15" s="24">
        <f t="shared" ref="E15:L15" si="3">D15*1.035</f>
        <v>65834.150562900002</v>
      </c>
      <c r="F15" s="24">
        <f t="shared" si="3"/>
        <v>68138.345832601495</v>
      </c>
      <c r="G15" s="24">
        <f t="shared" si="3"/>
        <v>70523.187936742543</v>
      </c>
      <c r="H15" s="24">
        <f t="shared" si="3"/>
        <v>72991.499514528521</v>
      </c>
      <c r="I15" s="24">
        <f t="shared" si="3"/>
        <v>75546.20199753702</v>
      </c>
      <c r="J15" s="24">
        <f t="shared" si="3"/>
        <v>78190.319067450808</v>
      </c>
      <c r="K15" s="24">
        <f t="shared" si="3"/>
        <v>80926.980234811577</v>
      </c>
      <c r="L15" s="24">
        <f t="shared" si="3"/>
        <v>83759.424543029978</v>
      </c>
    </row>
    <row r="16" spans="1:13" x14ac:dyDescent="0.2">
      <c r="A16" s="9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11"/>
    </row>
    <row r="17" spans="1:13" x14ac:dyDescent="0.2">
      <c r="A17" s="9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13" hidden="1" x14ac:dyDescent="0.2">
      <c r="A18" s="9">
        <v>27</v>
      </c>
      <c r="B18" s="1" t="s">
        <v>6</v>
      </c>
      <c r="C18" s="24">
        <v>33.26</v>
      </c>
      <c r="D18" s="24">
        <v>34.42</v>
      </c>
      <c r="E18" s="24">
        <v>35.630000000000003</v>
      </c>
      <c r="F18" s="24">
        <v>36.869999999999997</v>
      </c>
      <c r="G18" s="24">
        <v>38.159999999999997</v>
      </c>
      <c r="H18" s="24">
        <v>39.5</v>
      </c>
      <c r="I18" s="24">
        <v>40.880000000000003</v>
      </c>
      <c r="J18" s="24">
        <v>42.31</v>
      </c>
      <c r="K18" s="24">
        <v>43.8</v>
      </c>
      <c r="L18" s="24">
        <v>44.23</v>
      </c>
    </row>
    <row r="19" spans="1:13" hidden="1" x14ac:dyDescent="0.2">
      <c r="A19" s="9"/>
      <c r="B19" s="1" t="s">
        <v>4</v>
      </c>
      <c r="C19" s="24">
        <v>2882.42</v>
      </c>
      <c r="D19" s="24">
        <v>2983.31</v>
      </c>
      <c r="E19" s="24">
        <v>3087.71</v>
      </c>
      <c r="F19" s="24">
        <v>3195.78</v>
      </c>
      <c r="G19" s="24">
        <v>3307.63</v>
      </c>
      <c r="H19" s="24">
        <v>3423.4</v>
      </c>
      <c r="I19" s="24">
        <v>3543.21</v>
      </c>
      <c r="J19" s="24">
        <v>3667.24</v>
      </c>
      <c r="K19" s="24">
        <v>3795.58</v>
      </c>
      <c r="L19" s="24">
        <v>3833.55</v>
      </c>
    </row>
    <row r="20" spans="1:13" hidden="1" x14ac:dyDescent="0.2">
      <c r="A20" s="9"/>
      <c r="B20" s="1" t="s">
        <v>2</v>
      </c>
      <c r="C20" s="24">
        <v>5764.84</v>
      </c>
      <c r="D20" s="24">
        <v>5966.62</v>
      </c>
      <c r="E20" s="24">
        <v>6175.42</v>
      </c>
      <c r="F20" s="24">
        <v>6391.56</v>
      </c>
      <c r="G20" s="24">
        <v>6615.26</v>
      </c>
      <c r="H20" s="24">
        <v>6846.8</v>
      </c>
      <c r="I20" s="24">
        <v>7086.42</v>
      </c>
      <c r="J20" s="24">
        <v>7334.48</v>
      </c>
      <c r="K20" s="24">
        <v>7591.16</v>
      </c>
      <c r="L20" s="24">
        <v>7667.1</v>
      </c>
    </row>
    <row r="21" spans="1:13" hidden="1" x14ac:dyDescent="0.2">
      <c r="A21" s="9"/>
      <c r="B21" s="1" t="s">
        <v>0</v>
      </c>
      <c r="C21" s="24">
        <v>69178.080000000002</v>
      </c>
      <c r="D21" s="24">
        <v>71599.44</v>
      </c>
      <c r="E21" s="24">
        <v>74105.039999999994</v>
      </c>
      <c r="F21" s="24">
        <v>76698.720000000001</v>
      </c>
      <c r="G21" s="24">
        <v>79383.12</v>
      </c>
      <c r="H21" s="24">
        <v>82161.600000000006</v>
      </c>
      <c r="I21" s="24">
        <v>85037.04</v>
      </c>
      <c r="J21" s="24">
        <v>88013.759999999995</v>
      </c>
      <c r="K21" s="24">
        <v>91093.92</v>
      </c>
      <c r="L21" s="24">
        <v>92005.2</v>
      </c>
    </row>
    <row r="22" spans="1:13" hidden="1" x14ac:dyDescent="0.2">
      <c r="A22" s="9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r="23" spans="1:13" hidden="1" x14ac:dyDescent="0.2">
      <c r="A23" s="9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r="24" spans="1:13" hidden="1" x14ac:dyDescent="0.2">
      <c r="A24" s="9" t="s">
        <v>24</v>
      </c>
      <c r="B24" s="1" t="s">
        <v>6</v>
      </c>
      <c r="C24" s="25">
        <v>40.270000000000003</v>
      </c>
      <c r="D24" s="25">
        <v>41.68</v>
      </c>
      <c r="E24" s="25">
        <v>43.14</v>
      </c>
      <c r="F24" s="25">
        <v>44.65</v>
      </c>
      <c r="G24" s="25">
        <v>46.21</v>
      </c>
      <c r="H24" s="25">
        <v>47.83</v>
      </c>
      <c r="I24" s="25">
        <v>49.5</v>
      </c>
      <c r="J24" s="25">
        <v>51.23</v>
      </c>
      <c r="K24" s="25">
        <v>53.03</v>
      </c>
      <c r="L24" s="25">
        <v>53.56</v>
      </c>
    </row>
    <row r="25" spans="1:13" hidden="1" x14ac:dyDescent="0.2">
      <c r="A25" s="14" t="s">
        <v>23</v>
      </c>
      <c r="B25" s="1" t="s">
        <v>4</v>
      </c>
      <c r="C25" s="25">
        <v>3489.97</v>
      </c>
      <c r="D25" s="25">
        <v>3612.14</v>
      </c>
      <c r="E25" s="25">
        <v>3738.56</v>
      </c>
      <c r="F25" s="25">
        <v>3869.4</v>
      </c>
      <c r="G25" s="25">
        <v>4004.84</v>
      </c>
      <c r="H25" s="25">
        <v>4145</v>
      </c>
      <c r="I25" s="25">
        <v>4290.08</v>
      </c>
      <c r="J25" s="25">
        <v>4440.2299999999996</v>
      </c>
      <c r="K25" s="25">
        <v>4595.66</v>
      </c>
      <c r="L25" s="25">
        <v>4641.59</v>
      </c>
    </row>
    <row r="26" spans="1:13" hidden="1" x14ac:dyDescent="0.2">
      <c r="A26" s="14"/>
      <c r="B26" s="1" t="s">
        <v>2</v>
      </c>
      <c r="C26" s="25">
        <v>6979.94</v>
      </c>
      <c r="D26" s="25">
        <v>7224.28</v>
      </c>
      <c r="E26" s="25">
        <v>7477.12</v>
      </c>
      <c r="F26" s="25">
        <v>7738.8</v>
      </c>
      <c r="G26" s="25">
        <v>8009.68</v>
      </c>
      <c r="H26" s="25">
        <v>8290</v>
      </c>
      <c r="I26" s="25">
        <v>8580.16</v>
      </c>
      <c r="J26" s="25">
        <v>8880.4599999999991</v>
      </c>
      <c r="K26" s="25">
        <v>9191.32</v>
      </c>
      <c r="L26" s="25">
        <v>9283.18</v>
      </c>
    </row>
    <row r="27" spans="1:13" hidden="1" x14ac:dyDescent="0.2">
      <c r="A27" s="9"/>
      <c r="B27" s="1" t="s">
        <v>0</v>
      </c>
      <c r="C27" s="25">
        <v>83759.28</v>
      </c>
      <c r="D27" s="25">
        <v>86691.36</v>
      </c>
      <c r="E27" s="25">
        <v>89725.440000000002</v>
      </c>
      <c r="F27" s="25">
        <v>92865.600000000006</v>
      </c>
      <c r="G27" s="25">
        <v>96116.160000000003</v>
      </c>
      <c r="H27" s="25">
        <v>99480</v>
      </c>
      <c r="I27" s="25">
        <v>102961.92</v>
      </c>
      <c r="J27" s="25">
        <v>106565.52</v>
      </c>
      <c r="K27" s="25">
        <v>110295.84</v>
      </c>
      <c r="L27" s="25">
        <v>111398.16</v>
      </c>
    </row>
    <row r="28" spans="1:13" hidden="1" x14ac:dyDescent="0.2">
      <c r="A28" s="9"/>
      <c r="C28" s="24"/>
      <c r="D28" s="24"/>
      <c r="E28" s="24"/>
      <c r="F28" s="24"/>
      <c r="G28" s="24"/>
      <c r="H28" s="24"/>
      <c r="I28" s="24"/>
      <c r="J28" s="24"/>
      <c r="K28" s="24"/>
      <c r="L28" s="24"/>
    </row>
    <row r="29" spans="1:13" hidden="1" x14ac:dyDescent="0.2">
      <c r="A29" s="9"/>
      <c r="C29" s="24"/>
      <c r="D29" s="24"/>
      <c r="E29" s="24"/>
      <c r="F29" s="24"/>
      <c r="G29" s="24"/>
      <c r="H29" s="24"/>
      <c r="I29" s="24"/>
      <c r="J29" s="24"/>
      <c r="K29" s="24"/>
      <c r="L29" s="24"/>
    </row>
    <row r="30" spans="1:13" x14ac:dyDescent="0.2">
      <c r="A30" s="9" t="s">
        <v>22</v>
      </c>
      <c r="B30" s="1" t="s">
        <v>6</v>
      </c>
      <c r="C30" s="24">
        <f t="shared" ref="C30:L30" si="4">C31/86.66</f>
        <v>48.020216302489501</v>
      </c>
      <c r="D30" s="24">
        <f t="shared" si="4"/>
        <v>49.700923873076633</v>
      </c>
      <c r="E30" s="24">
        <f t="shared" si="4"/>
        <v>51.440456208634316</v>
      </c>
      <c r="F30" s="24">
        <f t="shared" si="4"/>
        <v>53.240872175936502</v>
      </c>
      <c r="G30" s="24">
        <f t="shared" si="4"/>
        <v>55.10430270209428</v>
      </c>
      <c r="H30" s="24">
        <f t="shared" si="4"/>
        <v>57.032953296667571</v>
      </c>
      <c r="I30" s="24">
        <f t="shared" si="4"/>
        <v>59.029106662050928</v>
      </c>
      <c r="J30" s="24">
        <f t="shared" si="4"/>
        <v>61.095125395222709</v>
      </c>
      <c r="K30" s="24">
        <f t="shared" si="4"/>
        <v>63.233454784055496</v>
      </c>
      <c r="L30" s="24">
        <f t="shared" si="4"/>
        <v>65.446625701497425</v>
      </c>
      <c r="M30" s="13"/>
    </row>
    <row r="31" spans="1:13" x14ac:dyDescent="0.2">
      <c r="A31" s="2" t="s">
        <v>21</v>
      </c>
      <c r="B31" s="1" t="s">
        <v>4</v>
      </c>
      <c r="C31" s="24">
        <f t="shared" ref="C31:L31" si="5">C32/2</f>
        <v>4161.4319447737398</v>
      </c>
      <c r="D31" s="24">
        <f t="shared" si="5"/>
        <v>4307.082062840821</v>
      </c>
      <c r="E31" s="24">
        <f t="shared" si="5"/>
        <v>4457.8299350402494</v>
      </c>
      <c r="F31" s="24">
        <f t="shared" si="5"/>
        <v>4613.8539827666573</v>
      </c>
      <c r="G31" s="24">
        <f t="shared" si="5"/>
        <v>4775.3388721634901</v>
      </c>
      <c r="H31" s="24">
        <f t="shared" si="5"/>
        <v>4942.4757326892113</v>
      </c>
      <c r="I31" s="24">
        <f t="shared" si="5"/>
        <v>5115.4623833333335</v>
      </c>
      <c r="J31" s="24">
        <f t="shared" si="5"/>
        <v>5294.5035667499997</v>
      </c>
      <c r="K31" s="24">
        <f t="shared" si="5"/>
        <v>5479.8111915862492</v>
      </c>
      <c r="L31" s="24">
        <f t="shared" si="5"/>
        <v>5671.6045832917671</v>
      </c>
    </row>
    <row r="32" spans="1:13" x14ac:dyDescent="0.2">
      <c r="A32" s="26" t="s">
        <v>20</v>
      </c>
      <c r="B32" s="1" t="s">
        <v>2</v>
      </c>
      <c r="C32" s="24">
        <f t="shared" ref="C32:L32" si="6">C33/12</f>
        <v>8322.8638895474796</v>
      </c>
      <c r="D32" s="24">
        <f t="shared" si="6"/>
        <v>8614.164125681642</v>
      </c>
      <c r="E32" s="24">
        <f t="shared" si="6"/>
        <v>8915.6598700804989</v>
      </c>
      <c r="F32" s="24">
        <f t="shared" si="6"/>
        <v>9227.7079655333146</v>
      </c>
      <c r="G32" s="24">
        <f t="shared" si="6"/>
        <v>9550.6777443269802</v>
      </c>
      <c r="H32" s="24">
        <f t="shared" si="6"/>
        <v>9884.9514653784227</v>
      </c>
      <c r="I32" s="24">
        <f t="shared" si="6"/>
        <v>10230.924766666667</v>
      </c>
      <c r="J32" s="24">
        <f t="shared" si="6"/>
        <v>10589.007133499999</v>
      </c>
      <c r="K32" s="24">
        <f t="shared" si="6"/>
        <v>10959.622383172498</v>
      </c>
      <c r="L32" s="24">
        <f t="shared" si="6"/>
        <v>11343.209166583534</v>
      </c>
    </row>
    <row r="33" spans="1:12" x14ac:dyDescent="0.2">
      <c r="A33" s="2" t="s">
        <v>8</v>
      </c>
      <c r="B33" s="1" t="s">
        <v>0</v>
      </c>
      <c r="C33" s="24">
        <f t="shared" ref="C33:H33" si="7">D33/1.035</f>
        <v>99874.366674569756</v>
      </c>
      <c r="D33" s="24">
        <f t="shared" si="7"/>
        <v>103369.9695081797</v>
      </c>
      <c r="E33" s="24">
        <f t="shared" si="7"/>
        <v>106987.91844096598</v>
      </c>
      <c r="F33" s="24">
        <f t="shared" si="7"/>
        <v>110732.49558639977</v>
      </c>
      <c r="G33" s="24">
        <f t="shared" si="7"/>
        <v>114608.13293192376</v>
      </c>
      <c r="H33" s="24">
        <f t="shared" si="7"/>
        <v>118619.41758454108</v>
      </c>
      <c r="I33" s="24">
        <f>119195.24*1.03</f>
        <v>122771.0972</v>
      </c>
      <c r="J33" s="24">
        <f>I33*1.035</f>
        <v>127068.08560199999</v>
      </c>
      <c r="K33" s="24">
        <f>J33*1.035</f>
        <v>131515.46859806997</v>
      </c>
      <c r="L33" s="24">
        <f>K33*1.035</f>
        <v>136118.50999900242</v>
      </c>
    </row>
    <row r="34" spans="1:12" x14ac:dyDescent="0.2">
      <c r="A34" s="9"/>
      <c r="C34" s="10"/>
      <c r="D34" s="10"/>
      <c r="E34" s="10"/>
      <c r="F34" s="10"/>
      <c r="G34" s="10"/>
      <c r="H34" s="10"/>
      <c r="I34" s="10"/>
      <c r="J34" s="10"/>
      <c r="K34" s="10"/>
      <c r="L34" s="10"/>
    </row>
    <row r="35" spans="1:12" x14ac:dyDescent="0.2">
      <c r="A35" s="9"/>
      <c r="C35" s="10"/>
      <c r="D35" s="10"/>
      <c r="E35" s="10"/>
      <c r="F35" s="10"/>
      <c r="G35" s="10"/>
      <c r="H35" s="10"/>
      <c r="I35" s="10"/>
      <c r="J35" s="10"/>
      <c r="K35" s="10"/>
      <c r="L35" s="10"/>
    </row>
    <row r="36" spans="1:12" x14ac:dyDescent="0.2">
      <c r="A36" s="9">
        <v>29</v>
      </c>
      <c r="B36" s="1" t="s">
        <v>6</v>
      </c>
      <c r="C36" s="8" t="s">
        <v>16</v>
      </c>
      <c r="D36" s="8"/>
      <c r="E36" s="8"/>
      <c r="F36" s="8"/>
      <c r="G36" s="24">
        <f t="shared" ref="G36:L36" si="8">G37/86.66</f>
        <v>49.7410642164782</v>
      </c>
      <c r="H36" s="24">
        <f t="shared" si="8"/>
        <v>51.482001464054932</v>
      </c>
      <c r="I36" s="24">
        <f t="shared" si="8"/>
        <v>53.283871515296859</v>
      </c>
      <c r="J36" s="24">
        <f t="shared" si="8"/>
        <v>55.148807018332242</v>
      </c>
      <c r="K36" s="24">
        <f t="shared" si="8"/>
        <v>57.079015263973865</v>
      </c>
      <c r="L36" s="24">
        <f t="shared" si="8"/>
        <v>59.076780798212951</v>
      </c>
    </row>
    <row r="37" spans="1:12" x14ac:dyDescent="0.2">
      <c r="A37" s="2" t="s">
        <v>19</v>
      </c>
      <c r="B37" s="1" t="s">
        <v>4</v>
      </c>
      <c r="C37" s="8"/>
      <c r="D37" s="8"/>
      <c r="E37" s="8"/>
      <c r="F37" s="8"/>
      <c r="G37" s="24">
        <f t="shared" ref="G37:L37" si="9">G38/2</f>
        <v>4310.560625000001</v>
      </c>
      <c r="H37" s="24">
        <f t="shared" si="9"/>
        <v>4461.4302468750002</v>
      </c>
      <c r="I37" s="24">
        <f t="shared" si="9"/>
        <v>4617.5803055156257</v>
      </c>
      <c r="J37" s="24">
        <f t="shared" si="9"/>
        <v>4779.1956162086717</v>
      </c>
      <c r="K37" s="24">
        <f t="shared" si="9"/>
        <v>4946.467462775975</v>
      </c>
      <c r="L37" s="24">
        <f t="shared" si="9"/>
        <v>5119.593823973134</v>
      </c>
    </row>
    <row r="38" spans="1:12" x14ac:dyDescent="0.2">
      <c r="A38" s="9"/>
      <c r="B38" s="1" t="s">
        <v>2</v>
      </c>
      <c r="C38" s="8"/>
      <c r="D38" s="8"/>
      <c r="E38" s="8"/>
      <c r="F38" s="8"/>
      <c r="G38" s="24">
        <f t="shared" ref="G38:L38" si="10">G39/12</f>
        <v>8621.121250000002</v>
      </c>
      <c r="H38" s="24">
        <f t="shared" si="10"/>
        <v>8922.8604937500004</v>
      </c>
      <c r="I38" s="24">
        <f t="shared" si="10"/>
        <v>9235.1606110312514</v>
      </c>
      <c r="J38" s="24">
        <f t="shared" si="10"/>
        <v>9558.3912324173434</v>
      </c>
      <c r="K38" s="24">
        <f t="shared" si="10"/>
        <v>9892.9349255519501</v>
      </c>
      <c r="L38" s="24">
        <f t="shared" si="10"/>
        <v>10239.187647946268</v>
      </c>
    </row>
    <row r="39" spans="1:12" x14ac:dyDescent="0.2">
      <c r="A39" s="9"/>
      <c r="B39" s="1" t="s">
        <v>0</v>
      </c>
      <c r="C39" s="8"/>
      <c r="D39" s="8"/>
      <c r="E39" s="8"/>
      <c r="F39" s="8"/>
      <c r="G39" s="24">
        <f>98527.1*1.05</f>
        <v>103453.45500000002</v>
      </c>
      <c r="H39" s="24">
        <f>G39*1.035</f>
        <v>107074.32592500001</v>
      </c>
      <c r="I39" s="24">
        <f>H39*1.035</f>
        <v>110821.92733237501</v>
      </c>
      <c r="J39" s="24">
        <f>I39*1.035</f>
        <v>114700.69478900812</v>
      </c>
      <c r="K39" s="24">
        <f>J39*1.035</f>
        <v>118715.21910662339</v>
      </c>
      <c r="L39" s="24">
        <f>K39*1.035</f>
        <v>122870.25177535521</v>
      </c>
    </row>
    <row r="40" spans="1:12" x14ac:dyDescent="0.2">
      <c r="A40" s="9"/>
      <c r="C40" s="10"/>
      <c r="D40" s="10"/>
      <c r="E40" s="10"/>
      <c r="F40" s="10"/>
      <c r="G40" s="10"/>
      <c r="H40" s="10"/>
      <c r="I40" s="10"/>
      <c r="J40" s="10"/>
      <c r="K40" s="10"/>
      <c r="L40" s="10"/>
    </row>
    <row r="41" spans="1:12" x14ac:dyDescent="0.2">
      <c r="A41" s="9"/>
      <c r="C41" s="10"/>
      <c r="D41" s="10"/>
      <c r="E41" s="10"/>
      <c r="F41" s="10"/>
      <c r="G41" s="10"/>
      <c r="H41" s="10"/>
      <c r="I41" s="18"/>
      <c r="J41" s="10"/>
      <c r="K41" s="10"/>
      <c r="L41" s="10"/>
    </row>
    <row r="42" spans="1:12" x14ac:dyDescent="0.2">
      <c r="A42" s="9" t="s">
        <v>18</v>
      </c>
      <c r="B42" s="1" t="s">
        <v>6</v>
      </c>
      <c r="C42" s="31">
        <v>51.69</v>
      </c>
      <c r="D42" s="31">
        <v>53.5</v>
      </c>
      <c r="E42" s="31">
        <v>55.37</v>
      </c>
      <c r="F42" s="31">
        <v>57.31</v>
      </c>
      <c r="G42" s="31">
        <v>59.31</v>
      </c>
      <c r="H42" s="25">
        <v>61.39</v>
      </c>
      <c r="I42" s="25">
        <v>63.54</v>
      </c>
      <c r="J42" s="25">
        <v>65.760000000000005</v>
      </c>
      <c r="K42" s="25">
        <v>68.06</v>
      </c>
      <c r="L42" s="25">
        <v>70.45</v>
      </c>
    </row>
    <row r="43" spans="1:12" x14ac:dyDescent="0.2">
      <c r="A43" s="2" t="s">
        <v>17</v>
      </c>
      <c r="B43" s="1" t="s">
        <v>4</v>
      </c>
      <c r="C43" s="31">
        <v>4479.37</v>
      </c>
      <c r="D43" s="31">
        <v>4636.1400000000003</v>
      </c>
      <c r="E43" s="31">
        <v>4798.41</v>
      </c>
      <c r="F43" s="31">
        <v>4966.3500000000004</v>
      </c>
      <c r="G43" s="31">
        <v>5140.17</v>
      </c>
      <c r="H43" s="25">
        <v>5320.08</v>
      </c>
      <c r="I43" s="25">
        <v>5506.28</v>
      </c>
      <c r="J43" s="25">
        <v>5699</v>
      </c>
      <c r="K43" s="25">
        <v>5898.47</v>
      </c>
      <c r="L43" s="25">
        <v>6104.92</v>
      </c>
    </row>
    <row r="44" spans="1:12" x14ac:dyDescent="0.2">
      <c r="A44" s="2" t="s">
        <v>48</v>
      </c>
      <c r="B44" s="1" t="s">
        <v>2</v>
      </c>
      <c r="C44" s="31">
        <v>8958.73</v>
      </c>
      <c r="D44" s="31">
        <v>9272.2900000000009</v>
      </c>
      <c r="E44" s="31">
        <v>9596.82</v>
      </c>
      <c r="F44" s="31">
        <v>9932.7000000000007</v>
      </c>
      <c r="G44" s="31">
        <v>10280.35</v>
      </c>
      <c r="H44" s="25">
        <v>10640.16</v>
      </c>
      <c r="I44" s="25">
        <v>11012.57</v>
      </c>
      <c r="J44" s="25">
        <v>11398.01</v>
      </c>
      <c r="K44" s="25">
        <v>11796.94</v>
      </c>
      <c r="L44" s="25">
        <v>12209.83</v>
      </c>
    </row>
    <row r="45" spans="1:12" x14ac:dyDescent="0.2">
      <c r="A45" s="2" t="s">
        <v>11</v>
      </c>
      <c r="B45" s="1" t="s">
        <v>0</v>
      </c>
      <c r="C45" s="31">
        <v>107504.77</v>
      </c>
      <c r="D45" s="31">
        <v>111267.44</v>
      </c>
      <c r="E45" s="31">
        <v>115161.8</v>
      </c>
      <c r="F45" s="31">
        <v>119192.46</v>
      </c>
      <c r="G45" s="31">
        <v>123364.19</v>
      </c>
      <c r="H45" s="25">
        <v>127681.94</v>
      </c>
      <c r="I45" s="25">
        <v>132150.81</v>
      </c>
      <c r="J45" s="25">
        <v>136776.09</v>
      </c>
      <c r="K45" s="25">
        <v>141563.25</v>
      </c>
      <c r="L45" s="25">
        <v>146517.96</v>
      </c>
    </row>
    <row r="46" spans="1:12" x14ac:dyDescent="0.2">
      <c r="A46" s="9"/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 x14ac:dyDescent="0.2">
      <c r="A47" s="9"/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 x14ac:dyDescent="0.2">
      <c r="A48" s="9">
        <v>30</v>
      </c>
      <c r="B48" s="1" t="s">
        <v>6</v>
      </c>
      <c r="C48" s="8" t="s">
        <v>16</v>
      </c>
      <c r="D48" s="12"/>
      <c r="E48" s="12"/>
      <c r="F48" s="12"/>
      <c r="G48" s="30">
        <f t="shared" ref="G48:L48" si="11">G49/86.66</f>
        <v>55.417800888529889</v>
      </c>
      <c r="H48" s="30">
        <f t="shared" si="11"/>
        <v>57.357423919628431</v>
      </c>
      <c r="I48" s="30">
        <f t="shared" si="11"/>
        <v>59.364933756815418</v>
      </c>
      <c r="J48" s="30">
        <f t="shared" si="11"/>
        <v>61.442706438303958</v>
      </c>
      <c r="K48" s="30">
        <f t="shared" si="11"/>
        <v>63.593201163644579</v>
      </c>
      <c r="L48" s="30">
        <f t="shared" si="11"/>
        <v>65.818963204372139</v>
      </c>
    </row>
    <row r="49" spans="1:12" x14ac:dyDescent="0.2">
      <c r="A49" s="2" t="s">
        <v>15</v>
      </c>
      <c r="B49" s="1" t="s">
        <v>4</v>
      </c>
      <c r="C49" s="12"/>
      <c r="D49" s="12"/>
      <c r="E49" s="12"/>
      <c r="F49" s="12"/>
      <c r="G49" s="30">
        <f t="shared" ref="G49:L49" si="12">G50/2</f>
        <v>4802.506625</v>
      </c>
      <c r="H49" s="30">
        <f t="shared" si="12"/>
        <v>4970.5943568749999</v>
      </c>
      <c r="I49" s="30">
        <f t="shared" si="12"/>
        <v>5144.5651593656239</v>
      </c>
      <c r="J49" s="30">
        <f t="shared" si="12"/>
        <v>5324.6249399434209</v>
      </c>
      <c r="K49" s="30">
        <f t="shared" si="12"/>
        <v>5510.9868128414391</v>
      </c>
      <c r="L49" s="30">
        <f t="shared" si="12"/>
        <v>5703.8713512908898</v>
      </c>
    </row>
    <row r="50" spans="1:12" x14ac:dyDescent="0.2">
      <c r="A50" s="2" t="s">
        <v>14</v>
      </c>
      <c r="B50" s="1" t="s">
        <v>2</v>
      </c>
      <c r="C50" s="12"/>
      <c r="D50" s="12"/>
      <c r="E50" s="12"/>
      <c r="F50" s="12"/>
      <c r="G50" s="30">
        <f t="shared" ref="G50:L50" si="13">G51/12</f>
        <v>9605.01325</v>
      </c>
      <c r="H50" s="30">
        <f t="shared" si="13"/>
        <v>9941.1887137499998</v>
      </c>
      <c r="I50" s="30">
        <f t="shared" si="13"/>
        <v>10289.130318731248</v>
      </c>
      <c r="J50" s="30">
        <f t="shared" si="13"/>
        <v>10649.249879886842</v>
      </c>
      <c r="K50" s="30">
        <f t="shared" si="13"/>
        <v>11021.973625682878</v>
      </c>
      <c r="L50" s="30">
        <f t="shared" si="13"/>
        <v>11407.74270258178</v>
      </c>
    </row>
    <row r="51" spans="1:12" x14ac:dyDescent="0.2">
      <c r="A51" s="9"/>
      <c r="B51" s="1" t="s">
        <v>0</v>
      </c>
      <c r="C51" s="8"/>
      <c r="D51" s="8"/>
      <c r="E51" s="8"/>
      <c r="F51" s="8"/>
      <c r="G51" s="30">
        <f>109771.58*1.05</f>
        <v>115260.159</v>
      </c>
      <c r="H51" s="25">
        <f>G51*1.035</f>
        <v>119294.26456499999</v>
      </c>
      <c r="I51" s="25">
        <f>H51*1.035</f>
        <v>123469.56382477497</v>
      </c>
      <c r="J51" s="25">
        <f>I51*1.035</f>
        <v>127790.9985586421</v>
      </c>
      <c r="K51" s="25">
        <f>J51*1.035</f>
        <v>132263.68350819455</v>
      </c>
      <c r="L51" s="25">
        <f>K51*1.035</f>
        <v>136892.91243098135</v>
      </c>
    </row>
    <row r="52" spans="1:12" x14ac:dyDescent="0.2">
      <c r="A52" s="9"/>
      <c r="C52" s="10"/>
      <c r="D52" s="10"/>
      <c r="E52" s="10"/>
      <c r="F52" s="10"/>
      <c r="G52" s="10"/>
      <c r="H52" s="10"/>
      <c r="I52" s="10"/>
      <c r="J52" s="10"/>
      <c r="K52" s="10"/>
      <c r="L52" s="10"/>
    </row>
    <row r="53" spans="1:12" x14ac:dyDescent="0.2">
      <c r="A53" s="9"/>
      <c r="C53" s="10"/>
      <c r="D53" s="10"/>
      <c r="E53" s="10"/>
      <c r="F53" s="10"/>
      <c r="G53" s="10"/>
      <c r="H53" s="10"/>
      <c r="I53" s="10"/>
      <c r="J53" s="10"/>
      <c r="K53" s="10"/>
      <c r="L53" s="10"/>
    </row>
    <row r="54" spans="1:12" x14ac:dyDescent="0.2">
      <c r="A54" s="9">
        <v>31</v>
      </c>
      <c r="B54" s="1" t="s">
        <v>6</v>
      </c>
      <c r="C54" s="8" t="s">
        <v>10</v>
      </c>
      <c r="D54" s="7"/>
      <c r="E54" s="7"/>
      <c r="F54" s="7"/>
      <c r="G54" s="7"/>
      <c r="H54" s="7"/>
      <c r="I54" s="27">
        <v>63.75</v>
      </c>
      <c r="J54" s="27">
        <v>65.98</v>
      </c>
      <c r="K54" s="27">
        <v>68.290000000000006</v>
      </c>
      <c r="L54" s="8"/>
    </row>
    <row r="55" spans="1:12" x14ac:dyDescent="0.2">
      <c r="A55" s="2" t="s">
        <v>13</v>
      </c>
      <c r="B55" s="1" t="s">
        <v>4</v>
      </c>
      <c r="C55" s="7"/>
      <c r="D55" s="7"/>
      <c r="E55" s="7"/>
      <c r="F55" s="7"/>
      <c r="G55" s="7"/>
      <c r="H55" s="7"/>
      <c r="I55" s="27">
        <v>5524.7</v>
      </c>
      <c r="J55" s="27">
        <v>5718.06</v>
      </c>
      <c r="K55" s="27">
        <v>5918.2</v>
      </c>
      <c r="L55" s="8"/>
    </row>
    <row r="56" spans="1:12" x14ac:dyDescent="0.2">
      <c r="A56" s="2" t="s">
        <v>12</v>
      </c>
      <c r="B56" s="1" t="s">
        <v>2</v>
      </c>
      <c r="C56" s="7"/>
      <c r="D56" s="7"/>
      <c r="E56" s="7"/>
      <c r="F56" s="7"/>
      <c r="G56" s="7"/>
      <c r="H56" s="7"/>
      <c r="I56" s="27">
        <v>11049.4</v>
      </c>
      <c r="J56" s="27">
        <v>11436.13</v>
      </c>
      <c r="K56" s="27">
        <v>11836.39</v>
      </c>
      <c r="L56" s="8"/>
    </row>
    <row r="57" spans="1:12" x14ac:dyDescent="0.2">
      <c r="A57" s="2" t="s">
        <v>11</v>
      </c>
      <c r="B57" s="1" t="s">
        <v>0</v>
      </c>
      <c r="C57" s="8"/>
      <c r="D57" s="8"/>
      <c r="E57" s="8"/>
      <c r="F57" s="8"/>
      <c r="G57" s="8"/>
      <c r="H57" s="8"/>
      <c r="I57" s="28">
        <v>132592.78</v>
      </c>
      <c r="J57" s="27">
        <v>137233.53</v>
      </c>
      <c r="K57" s="27">
        <v>142036.71</v>
      </c>
      <c r="L57" s="8"/>
    </row>
    <row r="58" spans="1:12" x14ac:dyDescent="0.2">
      <c r="I58" s="29"/>
      <c r="J58" s="29"/>
      <c r="K58" s="29"/>
    </row>
    <row r="59" spans="1:12" x14ac:dyDescent="0.2">
      <c r="C59" s="10"/>
      <c r="D59" s="10"/>
      <c r="E59" s="10"/>
      <c r="F59" s="10"/>
      <c r="G59" s="10"/>
      <c r="H59" s="10"/>
      <c r="I59" s="29"/>
      <c r="J59" s="29"/>
      <c r="K59" s="29"/>
    </row>
    <row r="60" spans="1:12" x14ac:dyDescent="0.2">
      <c r="A60" s="9">
        <v>32</v>
      </c>
      <c r="B60" s="1" t="s">
        <v>6</v>
      </c>
      <c r="C60" s="8" t="s">
        <v>10</v>
      </c>
      <c r="D60" s="7"/>
      <c r="E60" s="7"/>
      <c r="F60" s="7"/>
      <c r="G60" s="7"/>
      <c r="H60" s="7"/>
      <c r="I60" s="27">
        <v>66.11</v>
      </c>
      <c r="J60" s="27">
        <v>68.42</v>
      </c>
      <c r="K60" s="27">
        <v>70.819999999999993</v>
      </c>
      <c r="L60" s="7"/>
    </row>
    <row r="61" spans="1:12" x14ac:dyDescent="0.2">
      <c r="A61" s="2" t="s">
        <v>1</v>
      </c>
      <c r="B61" s="1" t="s">
        <v>4</v>
      </c>
      <c r="C61" s="7"/>
      <c r="D61" s="7"/>
      <c r="E61" s="7"/>
      <c r="F61" s="7"/>
      <c r="G61" s="7"/>
      <c r="H61" s="7"/>
      <c r="I61" s="27">
        <v>5729.32</v>
      </c>
      <c r="J61" s="27">
        <v>5929.84</v>
      </c>
      <c r="K61" s="27">
        <v>6137.39</v>
      </c>
      <c r="L61" s="7"/>
    </row>
    <row r="62" spans="1:12" x14ac:dyDescent="0.2">
      <c r="A62" s="2" t="s">
        <v>9</v>
      </c>
      <c r="B62" s="1" t="s">
        <v>2</v>
      </c>
      <c r="C62" s="7"/>
      <c r="D62" s="7"/>
      <c r="E62" s="7"/>
      <c r="F62" s="7"/>
      <c r="G62" s="7"/>
      <c r="H62" s="7"/>
      <c r="I62" s="27">
        <v>11458.64</v>
      </c>
      <c r="J62" s="27">
        <v>11859.69</v>
      </c>
      <c r="K62" s="27">
        <v>12274.78</v>
      </c>
      <c r="L62" s="7"/>
    </row>
    <row r="63" spans="1:12" x14ac:dyDescent="0.2">
      <c r="A63" s="2" t="s">
        <v>8</v>
      </c>
      <c r="B63" s="1" t="s">
        <v>0</v>
      </c>
      <c r="C63" s="7"/>
      <c r="D63" s="7"/>
      <c r="E63" s="7"/>
      <c r="F63" s="7"/>
      <c r="G63" s="7"/>
      <c r="H63" s="7"/>
      <c r="I63" s="27">
        <v>137503.63</v>
      </c>
      <c r="J63" s="27">
        <v>142316.26</v>
      </c>
      <c r="K63" s="27">
        <v>147297.32</v>
      </c>
      <c r="L63" s="7"/>
    </row>
    <row r="64" spans="1:12" x14ac:dyDescent="0.2">
      <c r="A64" s="6"/>
    </row>
    <row r="65" spans="1:11" x14ac:dyDescent="0.2">
      <c r="A65" s="6"/>
      <c r="C65" s="5"/>
      <c r="D65" s="5"/>
      <c r="E65" s="5"/>
      <c r="F65" s="5"/>
      <c r="G65" s="5"/>
      <c r="H65" s="5"/>
      <c r="I65" s="4"/>
      <c r="J65" s="4"/>
      <c r="K65" s="4"/>
    </row>
    <row r="66" spans="1:11" x14ac:dyDescent="0.2">
      <c r="A66" s="3" t="s">
        <v>7</v>
      </c>
      <c r="B66" s="1" t="s">
        <v>6</v>
      </c>
      <c r="C66" s="23">
        <v>68.864999999999995</v>
      </c>
      <c r="E66" s="19">
        <v>44743</v>
      </c>
      <c r="F66" s="20" t="s">
        <v>46</v>
      </c>
      <c r="G66" s="20"/>
    </row>
    <row r="67" spans="1:11" x14ac:dyDescent="0.2">
      <c r="A67" s="2" t="s">
        <v>5</v>
      </c>
      <c r="B67" s="1" t="s">
        <v>4</v>
      </c>
      <c r="C67" s="23">
        <f>C69/24</f>
        <v>5968.2999999999993</v>
      </c>
      <c r="E67" s="21">
        <v>203169</v>
      </c>
      <c r="F67" s="20" t="s">
        <v>47</v>
      </c>
      <c r="G67" s="20"/>
    </row>
    <row r="68" spans="1:11" x14ac:dyDescent="0.2">
      <c r="A68" s="2" t="s">
        <v>3</v>
      </c>
      <c r="B68" s="1" t="s">
        <v>2</v>
      </c>
      <c r="C68" s="23">
        <f>C69/12</f>
        <v>11936.599999999999</v>
      </c>
      <c r="E68" s="22">
        <f>E67*0.75</f>
        <v>152376.75</v>
      </c>
      <c r="F68" s="20"/>
      <c r="G68" s="20"/>
    </row>
    <row r="69" spans="1:11" x14ac:dyDescent="0.2">
      <c r="A69" s="2" t="s">
        <v>1</v>
      </c>
      <c r="B69" s="1" t="s">
        <v>0</v>
      </c>
      <c r="C69" s="23">
        <f>C66*2080</f>
        <v>143239.19999999998</v>
      </c>
    </row>
  </sheetData>
  <mergeCells count="5">
    <mergeCell ref="A1:L1"/>
    <mergeCell ref="A2:L2"/>
    <mergeCell ref="A3:L3"/>
    <mergeCell ref="A4:L4"/>
    <mergeCell ref="A5:L5"/>
  </mergeCells>
  <pageMargins left="0.25" right="0.25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 </vt:lpstr>
    </vt:vector>
  </TitlesOfParts>
  <Company>Skagit County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Katie Hilsinger</cp:lastModifiedBy>
  <cp:lastPrinted>2022-12-13T20:51:28Z</cp:lastPrinted>
  <dcterms:created xsi:type="dcterms:W3CDTF">2022-08-19T18:11:48Z</dcterms:created>
  <dcterms:modified xsi:type="dcterms:W3CDTF">2022-12-13T20:56:28Z</dcterms:modified>
</cp:coreProperties>
</file>